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<sst xmlns="http://schemas.openxmlformats.org/spreadsheetml/2006/main" count="105" uniqueCount="78">
  <si>
    <t>Ort</t>
  </si>
  <si>
    <t>Einrichtung</t>
  </si>
  <si>
    <t>Träger</t>
  </si>
  <si>
    <t>vor
Maßnahme</t>
  </si>
  <si>
    <t>nach
Maßnahme</t>
  </si>
  <si>
    <t>neu zu
schaffende
Plätze</t>
  </si>
  <si>
    <t>max. Fördersumme</t>
  </si>
  <si>
    <t>Art der
Maßnahme</t>
  </si>
  <si>
    <t>-</t>
  </si>
  <si>
    <t>St. Johannes</t>
  </si>
  <si>
    <t>Drensteinfurt</t>
  </si>
  <si>
    <t>St. Regina</t>
  </si>
  <si>
    <t>Um- bzw. Ausbau</t>
  </si>
  <si>
    <t>Natur-Kinder-Haus</t>
  </si>
  <si>
    <t>Neubau</t>
  </si>
  <si>
    <t>Zwergenburg</t>
  </si>
  <si>
    <t>Die kleinen Strolche</t>
  </si>
  <si>
    <t>Ausstattung</t>
  </si>
  <si>
    <t>Summe
Drensteinfurt</t>
  </si>
  <si>
    <t>Ennigerloh</t>
  </si>
  <si>
    <t>St. Margaretha, Ostenfelde</t>
  </si>
  <si>
    <t>Kath. Kirchengemeinde
St. Margaretha</t>
  </si>
  <si>
    <t>St. Laurentius</t>
  </si>
  <si>
    <t>Kath. Kirchengemeinde St. Laurentius</t>
  </si>
  <si>
    <t>Pusteblume</t>
  </si>
  <si>
    <t>Summe
Ennigerloh</t>
  </si>
  <si>
    <t>Everswinkel</t>
  </si>
  <si>
    <t>Hollerbusch</t>
  </si>
  <si>
    <t>Summe
Everswinkel</t>
  </si>
  <si>
    <t>Ostbevern</t>
  </si>
  <si>
    <t>St. Ambrosius</t>
  </si>
  <si>
    <t>Kita &amp; More</t>
  </si>
  <si>
    <t>Summe 
Ostbevern</t>
  </si>
  <si>
    <t>Biberburg</t>
  </si>
  <si>
    <t>Summe
Sendenhorst</t>
  </si>
  <si>
    <t>Telgte</t>
  </si>
  <si>
    <t>Abenteuerland</t>
  </si>
  <si>
    <t>Summe
Telgte</t>
  </si>
  <si>
    <t>Wadersloh</t>
  </si>
  <si>
    <t>Summe
Wadersloh</t>
  </si>
  <si>
    <t>Marienstiftung</t>
  </si>
  <si>
    <t>Zwergenland, Einen</t>
  </si>
  <si>
    <t>AWO Kindertagesstätte</t>
  </si>
  <si>
    <t>Spielstube</t>
  </si>
  <si>
    <t>Summe
Warendorf</t>
  </si>
  <si>
    <t>Förderung in 2011</t>
  </si>
  <si>
    <t>Förderung in 2012</t>
  </si>
  <si>
    <t>KiTa Kinderwelt</t>
  </si>
  <si>
    <t>neues Objekt</t>
  </si>
  <si>
    <t>Arbeitsgemeinschaft Mutter- und Kind - Hilfe Ostbevern Telgte</t>
  </si>
  <si>
    <t>Spielstube Warendorf e.V.</t>
  </si>
  <si>
    <t>Arbeiterwohlfahrt Unterbezirk Hamm-Warendorf</t>
  </si>
  <si>
    <t xml:space="preserve">Stadt Telgte
</t>
  </si>
  <si>
    <t>Jugendwerk Telgte</t>
  </si>
  <si>
    <t>Kath. Kirchengemeinde St. Marien</t>
  </si>
  <si>
    <t>Outlaw gGmbh</t>
  </si>
  <si>
    <t>Kath. Kirchengemeinde St. Ambrosius</t>
  </si>
  <si>
    <t>Hollerbusch e.V.</t>
  </si>
  <si>
    <t xml:space="preserve">Elterninitiative Rinkerode e.V.
</t>
  </si>
  <si>
    <t xml:space="preserve">Elterninitiative "Die Zwergenburg" e.V.
</t>
  </si>
  <si>
    <t xml:space="preserve">Elterninitiative Kindergarten e.V.
</t>
  </si>
  <si>
    <t>Kath. Kirchengemeinde St. Regina</t>
  </si>
  <si>
    <t xml:space="preserve">Trägerverein Kindertagesstätte Albersloh e.V. </t>
  </si>
  <si>
    <t xml:space="preserve">Stadt Warendorf
</t>
  </si>
  <si>
    <t>Pauschale</t>
  </si>
  <si>
    <t>Sendenhorst</t>
  </si>
  <si>
    <t xml:space="preserve">Ev. Kirchengemeinde Wadersloh
</t>
  </si>
  <si>
    <t>Fördersumme 2011/2012</t>
  </si>
  <si>
    <t>Summe Tagespflegeplätze</t>
  </si>
  <si>
    <t>Gesamt</t>
  </si>
  <si>
    <t>Summe
Tageseinrichtungen</t>
  </si>
  <si>
    <t>Tagespflegeplätze</t>
  </si>
  <si>
    <t>Großtagesplätze</t>
  </si>
  <si>
    <t>Sassenberg</t>
  </si>
  <si>
    <t>Summe
Sassenberg</t>
  </si>
  <si>
    <t>St. Marien</t>
  </si>
  <si>
    <t>Kath. Kirchengemeinde St.
Maria Himmelfahrt</t>
  </si>
  <si>
    <t>Warendorf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</si>
</sst>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165" fontId="0" fillId="3" borderId="3" xfId="17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5" fontId="0" fillId="3" borderId="5" xfId="17" applyNumberFormat="1" applyFont="1" applyFill="1" applyBorder="1" applyAlignment="1">
      <alignment horizontal="center" vertical="center" wrapText="1"/>
    </xf>
    <xf numFmtId="165" fontId="1" fillId="5" borderId="10" xfId="17" applyNumberFormat="1" applyFont="1" applyFill="1" applyBorder="1" applyAlignment="1">
      <alignment horizontal="center" vertical="center" wrapText="1"/>
    </xf>
    <xf numFmtId="165" fontId="1" fillId="0" borderId="11" xfId="17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/>
    </xf>
    <xf numFmtId="165" fontId="0" fillId="3" borderId="1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 wrapText="1"/>
    </xf>
    <xf numFmtId="165" fontId="0" fillId="3" borderId="16" xfId="17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7" xfId="17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0" fillId="4" borderId="2" xfId="0" applyNumberFormat="1" applyFont="1" applyFill="1" applyBorder="1" applyAlignment="1">
      <alignment horizontal="center" vertical="center"/>
    </xf>
    <xf numFmtId="165" fontId="0" fillId="4" borderId="17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3" borderId="17" xfId="0" applyNumberFormat="1" applyFont="1" applyFill="1" applyBorder="1" applyAlignment="1">
      <alignment horizontal="center" vertical="center"/>
    </xf>
    <xf numFmtId="165" fontId="0" fillId="3" borderId="18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0" fillId="5" borderId="20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 wrapText="1"/>
    </xf>
    <xf numFmtId="165" fontId="0" fillId="3" borderId="15" xfId="0" applyNumberFormat="1" applyFont="1" applyFill="1" applyBorder="1" applyAlignment="1">
      <alignment horizontal="center" vertical="center"/>
    </xf>
    <xf numFmtId="165" fontId="0" fillId="3" borderId="21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165" fontId="0" fillId="5" borderId="22" xfId="0" applyNumberFormat="1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165" fontId="0" fillId="3" borderId="24" xfId="0" applyNumberFormat="1" applyFont="1" applyFill="1" applyBorder="1" applyAlignment="1">
      <alignment horizontal="center" vertical="center"/>
    </xf>
    <xf numFmtId="165" fontId="0" fillId="3" borderId="25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 wrapText="1"/>
    </xf>
    <xf numFmtId="165" fontId="0" fillId="5" borderId="26" xfId="0" applyNumberFormat="1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center" vertical="center" wrapText="1"/>
    </xf>
    <xf numFmtId="165" fontId="1" fillId="5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4" borderId="2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164" fontId="1" fillId="4" borderId="11" xfId="17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17" applyNumberFormat="1" applyFont="1" applyFill="1" applyBorder="1" applyAlignment="1">
      <alignment horizontal="center" vertical="center" wrapText="1"/>
    </xf>
    <xf numFmtId="165" fontId="0" fillId="4" borderId="26" xfId="0" applyNumberFormat="1" applyFont="1" applyFill="1" applyBorder="1" applyAlignment="1">
      <alignment horizontal="center" vertical="center"/>
    </xf>
    <xf numFmtId="165" fontId="0" fillId="4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44" fontId="1" fillId="5" borderId="22" xfId="17" applyFont="1" applyFill="1" applyBorder="1" applyAlignment="1">
      <alignment horizontal="center" vertical="center" wrapText="1"/>
    </xf>
    <xf numFmtId="44" fontId="0" fillId="3" borderId="14" xfId="17" applyFont="1" applyFill="1" applyBorder="1" applyAlignment="1">
      <alignment horizontal="center" vertical="center" wrapText="1"/>
    </xf>
    <xf numFmtId="44" fontId="0" fillId="3" borderId="17" xfId="17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44" fontId="0" fillId="3" borderId="18" xfId="17" applyFont="1" applyFill="1" applyBorder="1" applyAlignment="1">
      <alignment horizontal="center" vertical="center" wrapText="1"/>
    </xf>
    <xf numFmtId="44" fontId="0" fillId="3" borderId="21" xfId="17" applyFont="1" applyFill="1" applyBorder="1" applyAlignment="1">
      <alignment horizontal="center" vertical="center" wrapText="1"/>
    </xf>
    <xf numFmtId="44" fontId="1" fillId="5" borderId="33" xfId="17" applyFont="1" applyFill="1" applyBorder="1" applyAlignment="1">
      <alignment horizontal="center" vertical="center" wrapText="1"/>
    </xf>
    <xf numFmtId="44" fontId="0" fillId="3" borderId="23" xfId="17" applyFont="1" applyFill="1" applyBorder="1" applyAlignment="1">
      <alignment horizontal="center" vertical="center" wrapText="1"/>
    </xf>
    <xf numFmtId="44" fontId="1" fillId="0" borderId="32" xfId="17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1" fontId="1" fillId="4" borderId="11" xfId="17" applyNumberFormat="1" applyFont="1" applyFill="1" applyBorder="1" applyAlignment="1">
      <alignment horizontal="center" vertical="center" wrapText="1"/>
    </xf>
    <xf numFmtId="3" fontId="1" fillId="5" borderId="29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1">
      <selection activeCell="M11" sqref="M11"/>
    </sheetView>
  </sheetViews>
  <sheetFormatPr defaultColWidth="11.421875" defaultRowHeight="12.75"/>
  <cols>
    <col min="1" max="1" width="22.28125" style="33" customWidth="1"/>
    <col min="2" max="2" width="27.8515625" style="33" customWidth="1"/>
    <col min="3" max="3" width="29.00390625" style="78" customWidth="1"/>
    <col min="4" max="6" width="11.421875" style="78" customWidth="1"/>
    <col min="7" max="7" width="15.7109375" style="78" customWidth="1"/>
    <col min="8" max="8" width="11.421875" style="78" customWidth="1"/>
    <col min="9" max="9" width="15.421875" style="33" hidden="1" customWidth="1"/>
    <col min="10" max="10" width="14.140625" style="33" hidden="1" customWidth="1"/>
    <col min="11" max="16384" width="11.421875" style="33" customWidth="1"/>
  </cols>
  <sheetData>
    <row r="1" spans="1:10" ht="12.75">
      <c r="A1" s="106" t="s">
        <v>0</v>
      </c>
      <c r="B1" s="108" t="s">
        <v>1</v>
      </c>
      <c r="C1" s="101" t="s">
        <v>2</v>
      </c>
      <c r="D1" s="101" t="s">
        <v>3</v>
      </c>
      <c r="E1" s="101" t="s">
        <v>4</v>
      </c>
      <c r="F1" s="101" t="s">
        <v>5</v>
      </c>
      <c r="G1" s="101" t="s">
        <v>6</v>
      </c>
      <c r="H1" s="101" t="s">
        <v>7</v>
      </c>
      <c r="I1" s="98" t="s">
        <v>45</v>
      </c>
      <c r="J1" s="94" t="s">
        <v>46</v>
      </c>
    </row>
    <row r="2" spans="1:10" ht="31.5" customHeight="1" thickBot="1">
      <c r="A2" s="107"/>
      <c r="B2" s="109"/>
      <c r="C2" s="102"/>
      <c r="D2" s="102"/>
      <c r="E2" s="102"/>
      <c r="F2" s="102"/>
      <c r="G2" s="102"/>
      <c r="H2" s="102"/>
      <c r="I2" s="99"/>
      <c r="J2" s="95"/>
    </row>
    <row r="3" spans="1:10" ht="25.5">
      <c r="A3" s="103" t="s">
        <v>10</v>
      </c>
      <c r="B3" s="2" t="s">
        <v>11</v>
      </c>
      <c r="C3" s="3" t="s">
        <v>61</v>
      </c>
      <c r="D3" s="4">
        <v>6</v>
      </c>
      <c r="E3" s="4">
        <v>12</v>
      </c>
      <c r="F3" s="31">
        <f aca="true" t="shared" si="0" ref="F3:F23">IF(E3-D3&lt;0,0,E3-D3)</f>
        <v>6</v>
      </c>
      <c r="G3" s="5">
        <f>D3*6800</f>
        <v>40800</v>
      </c>
      <c r="H3" s="80" t="s">
        <v>12</v>
      </c>
      <c r="I3" s="21">
        <f>G3</f>
        <v>40800</v>
      </c>
      <c r="J3" s="22"/>
    </row>
    <row r="4" spans="1:10" ht="25.5">
      <c r="A4" s="103"/>
      <c r="B4" s="2" t="s">
        <v>13</v>
      </c>
      <c r="C4" s="3" t="s">
        <v>60</v>
      </c>
      <c r="D4" s="4">
        <v>16</v>
      </c>
      <c r="E4" s="4">
        <v>22</v>
      </c>
      <c r="F4" s="31">
        <f t="shared" si="0"/>
        <v>6</v>
      </c>
      <c r="G4" s="5">
        <f>F4*17000</f>
        <v>102000</v>
      </c>
      <c r="H4" s="80" t="s">
        <v>14</v>
      </c>
      <c r="I4" s="34">
        <f>G4*0.5</f>
        <v>51000</v>
      </c>
      <c r="J4" s="35">
        <f>G4-I4</f>
        <v>51000</v>
      </c>
    </row>
    <row r="5" spans="1:10" ht="38.25">
      <c r="A5" s="103"/>
      <c r="B5" s="2" t="s">
        <v>15</v>
      </c>
      <c r="C5" s="3" t="s">
        <v>59</v>
      </c>
      <c r="D5" s="4">
        <v>12</v>
      </c>
      <c r="E5" s="4">
        <v>16</v>
      </c>
      <c r="F5" s="31">
        <f t="shared" si="0"/>
        <v>4</v>
      </c>
      <c r="G5" s="5">
        <f>F5*6800</f>
        <v>27200</v>
      </c>
      <c r="H5" s="80" t="s">
        <v>12</v>
      </c>
      <c r="I5" s="36">
        <f>G5</f>
        <v>27200</v>
      </c>
      <c r="J5" s="37"/>
    </row>
    <row r="6" spans="1:10" ht="26.25" thickBot="1">
      <c r="A6" s="103"/>
      <c r="B6" s="2" t="s">
        <v>16</v>
      </c>
      <c r="C6" s="3" t="s">
        <v>58</v>
      </c>
      <c r="D6" s="4">
        <v>12</v>
      </c>
      <c r="E6" s="4">
        <v>20</v>
      </c>
      <c r="F6" s="31">
        <f t="shared" si="0"/>
        <v>8</v>
      </c>
      <c r="G6" s="5">
        <f>F6*1700</f>
        <v>13600</v>
      </c>
      <c r="H6" s="80" t="s">
        <v>17</v>
      </c>
      <c r="I6" s="24">
        <f>G6</f>
        <v>13600</v>
      </c>
      <c r="J6" s="38"/>
    </row>
    <row r="7" spans="1:10" ht="26.25" thickBot="1">
      <c r="A7" s="39" t="s">
        <v>18</v>
      </c>
      <c r="B7" s="40"/>
      <c r="C7" s="41"/>
      <c r="D7" s="42">
        <f>SUM(D3:D6)</f>
        <v>46</v>
      </c>
      <c r="E7" s="42">
        <f>SUM(E3:E6)</f>
        <v>70</v>
      </c>
      <c r="F7" s="42">
        <f>SUM(F3:F6)</f>
        <v>24</v>
      </c>
      <c r="G7" s="43">
        <f>SUM(G3:G6)</f>
        <v>183600</v>
      </c>
      <c r="H7" s="81" t="s">
        <v>8</v>
      </c>
      <c r="I7" s="44">
        <f>SUM(I3:I6)</f>
        <v>132600</v>
      </c>
      <c r="J7" s="44">
        <f>SUM(J3:J6)</f>
        <v>51000</v>
      </c>
    </row>
    <row r="8" spans="1:10" ht="32.25" customHeight="1">
      <c r="A8" s="97" t="s">
        <v>19</v>
      </c>
      <c r="B8" s="6" t="s">
        <v>20</v>
      </c>
      <c r="C8" s="7" t="s">
        <v>21</v>
      </c>
      <c r="D8" s="12">
        <v>6</v>
      </c>
      <c r="E8" s="12">
        <v>11</v>
      </c>
      <c r="F8" s="32">
        <f t="shared" si="0"/>
        <v>5</v>
      </c>
      <c r="G8" s="5">
        <f>F8*6800</f>
        <v>34000</v>
      </c>
      <c r="H8" s="82" t="s">
        <v>12</v>
      </c>
      <c r="I8" s="21">
        <f>G8</f>
        <v>34000</v>
      </c>
      <c r="J8" s="22"/>
    </row>
    <row r="9" spans="1:10" ht="31.5" customHeight="1" thickBot="1">
      <c r="A9" s="97"/>
      <c r="B9" s="8" t="s">
        <v>22</v>
      </c>
      <c r="C9" s="3" t="s">
        <v>23</v>
      </c>
      <c r="D9" s="4">
        <v>12</v>
      </c>
      <c r="E9" s="4">
        <v>16</v>
      </c>
      <c r="F9" s="31">
        <f t="shared" si="0"/>
        <v>4</v>
      </c>
      <c r="G9" s="5">
        <f>F9*17000</f>
        <v>68000</v>
      </c>
      <c r="H9" s="83" t="s">
        <v>14</v>
      </c>
      <c r="I9" s="36">
        <f>G9</f>
        <v>68000</v>
      </c>
      <c r="J9" s="38"/>
    </row>
    <row r="10" spans="1:10" ht="26.25" thickBot="1">
      <c r="A10" s="45" t="s">
        <v>25</v>
      </c>
      <c r="B10" s="46"/>
      <c r="C10" s="41"/>
      <c r="D10" s="42">
        <f>SUM(D8:D9)</f>
        <v>18</v>
      </c>
      <c r="E10" s="42">
        <f>SUM(E8:E9)</f>
        <v>27</v>
      </c>
      <c r="F10" s="42">
        <f>SUM(F8:F9)</f>
        <v>9</v>
      </c>
      <c r="G10" s="43">
        <f>SUM(G8:G9)</f>
        <v>102000</v>
      </c>
      <c r="H10" s="81" t="s">
        <v>8</v>
      </c>
      <c r="I10" s="44">
        <f>SUM(I8:I9)</f>
        <v>102000</v>
      </c>
      <c r="J10" s="44">
        <f>SUM(J8:J9)</f>
        <v>0</v>
      </c>
    </row>
    <row r="11" spans="1:10" ht="68.25" customHeight="1" thickBot="1">
      <c r="A11" s="97" t="s">
        <v>26</v>
      </c>
      <c r="B11" s="8" t="s">
        <v>27</v>
      </c>
      <c r="C11" s="3" t="s">
        <v>57</v>
      </c>
      <c r="D11" s="4">
        <v>0</v>
      </c>
      <c r="E11" s="4">
        <v>4</v>
      </c>
      <c r="F11" s="31">
        <v>4</v>
      </c>
      <c r="G11" s="5">
        <f>F11*1700</f>
        <v>6800</v>
      </c>
      <c r="H11" s="83" t="s">
        <v>17</v>
      </c>
      <c r="I11" s="47">
        <f>G11</f>
        <v>6800</v>
      </c>
      <c r="J11" s="48"/>
    </row>
    <row r="12" spans="1:10" ht="26.25" thickBot="1">
      <c r="A12" s="45" t="s">
        <v>28</v>
      </c>
      <c r="B12" s="40"/>
      <c r="C12" s="41"/>
      <c r="D12" s="42">
        <f>SUM(D11:D11)</f>
        <v>0</v>
      </c>
      <c r="E12" s="42">
        <f>SUM(E11:E11)</f>
        <v>4</v>
      </c>
      <c r="F12" s="42">
        <f>SUM(F11:F11)</f>
        <v>4</v>
      </c>
      <c r="G12" s="43">
        <f>SUM(G11:G11)</f>
        <v>6800</v>
      </c>
      <c r="H12" s="84" t="s">
        <v>8</v>
      </c>
      <c r="I12" s="44">
        <f>I11</f>
        <v>6800</v>
      </c>
      <c r="J12" s="44">
        <f>J11</f>
        <v>0</v>
      </c>
    </row>
    <row r="13" spans="1:10" ht="25.5">
      <c r="A13" s="97" t="s">
        <v>29</v>
      </c>
      <c r="B13" s="11" t="s">
        <v>30</v>
      </c>
      <c r="C13" s="7" t="s">
        <v>56</v>
      </c>
      <c r="D13" s="12">
        <v>6</v>
      </c>
      <c r="E13" s="12">
        <v>12</v>
      </c>
      <c r="F13" s="32">
        <f t="shared" si="0"/>
        <v>6</v>
      </c>
      <c r="G13" s="16">
        <f>F13*17000</f>
        <v>102000</v>
      </c>
      <c r="H13" s="85" t="s">
        <v>14</v>
      </c>
      <c r="I13" s="36">
        <f>G13*0.5</f>
        <v>51000</v>
      </c>
      <c r="J13" s="22">
        <f>G13-I13</f>
        <v>51000</v>
      </c>
    </row>
    <row r="14" spans="1:10" ht="25.5">
      <c r="A14" s="97"/>
      <c r="B14" s="11" t="s">
        <v>48</v>
      </c>
      <c r="C14" s="7" t="s">
        <v>49</v>
      </c>
      <c r="D14" s="12">
        <v>0</v>
      </c>
      <c r="E14" s="12">
        <v>11</v>
      </c>
      <c r="F14" s="32">
        <f t="shared" si="0"/>
        <v>11</v>
      </c>
      <c r="G14" s="5">
        <f>F14*1700</f>
        <v>18700</v>
      </c>
      <c r="H14" s="85" t="s">
        <v>17</v>
      </c>
      <c r="I14" s="47">
        <f>G14</f>
        <v>18700</v>
      </c>
      <c r="J14" s="22"/>
    </row>
    <row r="15" spans="1:10" ht="26.25" thickBot="1">
      <c r="A15" s="100"/>
      <c r="B15" s="2" t="s">
        <v>31</v>
      </c>
      <c r="C15" s="3" t="s">
        <v>55</v>
      </c>
      <c r="D15" s="4">
        <v>0</v>
      </c>
      <c r="E15" s="4">
        <v>6</v>
      </c>
      <c r="F15" s="31">
        <f t="shared" si="0"/>
        <v>6</v>
      </c>
      <c r="G15" s="5">
        <f>F15*6800</f>
        <v>40800</v>
      </c>
      <c r="H15" s="80" t="s">
        <v>12</v>
      </c>
      <c r="I15" s="36">
        <f>G15</f>
        <v>40800</v>
      </c>
      <c r="J15" s="37"/>
    </row>
    <row r="16" spans="1:10" ht="26.25" thickBot="1">
      <c r="A16" s="45" t="s">
        <v>32</v>
      </c>
      <c r="B16" s="49"/>
      <c r="C16" s="42"/>
      <c r="D16" s="42">
        <f>SUM(D13:D15)</f>
        <v>6</v>
      </c>
      <c r="E16" s="42">
        <f>SUM(E13:E15)</f>
        <v>29</v>
      </c>
      <c r="F16" s="42">
        <f>SUM(F13:F15)</f>
        <v>23</v>
      </c>
      <c r="G16" s="43">
        <f>SUM(G13:G15)</f>
        <v>161500</v>
      </c>
      <c r="H16" s="84" t="s">
        <v>8</v>
      </c>
      <c r="I16" s="44">
        <f>SUM(I13:I15)</f>
        <v>110500</v>
      </c>
      <c r="J16" s="44">
        <f>SUM(J13:J15)</f>
        <v>51000</v>
      </c>
    </row>
    <row r="17" spans="1:10" ht="69" customHeight="1" thickBot="1">
      <c r="A17" s="1" t="s">
        <v>73</v>
      </c>
      <c r="B17" s="9" t="s">
        <v>75</v>
      </c>
      <c r="C17" s="10" t="s">
        <v>76</v>
      </c>
      <c r="D17" s="13">
        <v>6</v>
      </c>
      <c r="E17" s="13">
        <v>12</v>
      </c>
      <c r="F17" s="23">
        <f>IF(E17-D17&lt;0,0,E17-D17)</f>
        <v>6</v>
      </c>
      <c r="G17" s="16">
        <f>F17*17000</f>
        <v>102000</v>
      </c>
      <c r="H17" s="86" t="s">
        <v>14</v>
      </c>
      <c r="I17" s="36">
        <f>G17</f>
        <v>102000</v>
      </c>
      <c r="J17" s="38">
        <f>G17-I17</f>
        <v>0</v>
      </c>
    </row>
    <row r="18" spans="1:10" ht="26.25" thickBot="1">
      <c r="A18" s="45" t="s">
        <v>74</v>
      </c>
      <c r="B18" s="40"/>
      <c r="C18" s="41"/>
      <c r="D18" s="42">
        <f>SUM(D17:D17)</f>
        <v>6</v>
      </c>
      <c r="E18" s="42">
        <f>SUM(E17:E17)</f>
        <v>12</v>
      </c>
      <c r="F18" s="42">
        <f>SUM(F17:F17)</f>
        <v>6</v>
      </c>
      <c r="G18" s="43">
        <f>SUM(G17:G17)</f>
        <v>102000</v>
      </c>
      <c r="H18" s="81" t="s">
        <v>8</v>
      </c>
      <c r="I18" s="44">
        <f>I17</f>
        <v>102000</v>
      </c>
      <c r="J18" s="50">
        <f>J17</f>
        <v>0</v>
      </c>
    </row>
    <row r="19" spans="1:10" ht="69" customHeight="1" thickBot="1">
      <c r="A19" s="1" t="s">
        <v>65</v>
      </c>
      <c r="B19" s="9" t="s">
        <v>33</v>
      </c>
      <c r="C19" s="10" t="s">
        <v>62</v>
      </c>
      <c r="D19" s="13">
        <v>10</v>
      </c>
      <c r="E19" s="13">
        <v>16</v>
      </c>
      <c r="F19" s="23">
        <f>IF(E19-D19&lt;0,0,E19-D19)</f>
        <v>6</v>
      </c>
      <c r="G19" s="16">
        <f>F19*17000</f>
        <v>102000</v>
      </c>
      <c r="H19" s="86" t="s">
        <v>14</v>
      </c>
      <c r="I19" s="36">
        <f>G19*0.5</f>
        <v>51000</v>
      </c>
      <c r="J19" s="38">
        <f>G19-I19</f>
        <v>51000</v>
      </c>
    </row>
    <row r="20" spans="1:10" ht="26.25" thickBot="1">
      <c r="A20" s="45" t="s">
        <v>34</v>
      </c>
      <c r="B20" s="40"/>
      <c r="C20" s="41"/>
      <c r="D20" s="42">
        <f>SUM(D19:D19)</f>
        <v>10</v>
      </c>
      <c r="E20" s="42">
        <f>SUM(E19:E19)</f>
        <v>16</v>
      </c>
      <c r="F20" s="42">
        <f>SUM(F19:F19)</f>
        <v>6</v>
      </c>
      <c r="G20" s="43">
        <f>SUM(G19:G19)</f>
        <v>102000</v>
      </c>
      <c r="H20" s="81" t="s">
        <v>8</v>
      </c>
      <c r="I20" s="44">
        <f>I19</f>
        <v>51000</v>
      </c>
      <c r="J20" s="50">
        <f>J19</f>
        <v>51000</v>
      </c>
    </row>
    <row r="21" spans="1:10" ht="25.5" customHeight="1">
      <c r="A21" s="104" t="s">
        <v>35</v>
      </c>
      <c r="B21" s="11" t="s">
        <v>9</v>
      </c>
      <c r="C21" s="7" t="s">
        <v>54</v>
      </c>
      <c r="D21" s="12">
        <v>6</v>
      </c>
      <c r="E21" s="12">
        <v>12</v>
      </c>
      <c r="F21" s="32">
        <f t="shared" si="0"/>
        <v>6</v>
      </c>
      <c r="G21" s="16">
        <f>F21*17000</f>
        <v>102000</v>
      </c>
      <c r="H21" s="82" t="s">
        <v>14</v>
      </c>
      <c r="I21" s="51">
        <f>G21*0</f>
        <v>0</v>
      </c>
      <c r="J21" s="52">
        <f>G21-I21</f>
        <v>102000</v>
      </c>
    </row>
    <row r="22" spans="1:10" ht="25.5">
      <c r="A22" s="97"/>
      <c r="B22" s="11" t="s">
        <v>36</v>
      </c>
      <c r="C22" s="7" t="s">
        <v>52</v>
      </c>
      <c r="D22" s="12">
        <v>14</v>
      </c>
      <c r="E22" s="12">
        <v>20</v>
      </c>
      <c r="F22" s="32">
        <f t="shared" si="0"/>
        <v>6</v>
      </c>
      <c r="G22" s="16">
        <f>F22*17000</f>
        <v>102000</v>
      </c>
      <c r="H22" s="82" t="s">
        <v>14</v>
      </c>
      <c r="I22" s="36">
        <f>G22*0.5</f>
        <v>51000</v>
      </c>
      <c r="J22" s="37">
        <f>G22-I22</f>
        <v>51000</v>
      </c>
    </row>
    <row r="23" spans="1:10" ht="26.25" thickBot="1">
      <c r="A23" s="105"/>
      <c r="B23" s="25" t="s">
        <v>47</v>
      </c>
      <c r="C23" s="53" t="s">
        <v>53</v>
      </c>
      <c r="D23" s="26">
        <v>0</v>
      </c>
      <c r="E23" s="26">
        <v>6</v>
      </c>
      <c r="F23" s="32">
        <f t="shared" si="0"/>
        <v>6</v>
      </c>
      <c r="G23" s="27">
        <f>F23*1700</f>
        <v>10200</v>
      </c>
      <c r="H23" s="87" t="s">
        <v>17</v>
      </c>
      <c r="I23" s="54">
        <f>G23</f>
        <v>10200</v>
      </c>
      <c r="J23" s="55"/>
    </row>
    <row r="24" spans="1:10" ht="26.25" thickBot="1">
      <c r="A24" s="45" t="s">
        <v>37</v>
      </c>
      <c r="B24" s="40"/>
      <c r="C24" s="41"/>
      <c r="D24" s="42">
        <f>SUM(D21:D23)</f>
        <v>20</v>
      </c>
      <c r="E24" s="42">
        <f>SUM(E21:E23)</f>
        <v>38</v>
      </c>
      <c r="F24" s="56">
        <f>SUM(F21:F23)</f>
        <v>18</v>
      </c>
      <c r="G24" s="43">
        <f>SUM(G21:G23)</f>
        <v>214200</v>
      </c>
      <c r="H24" s="81" t="s">
        <v>8</v>
      </c>
      <c r="I24" s="57">
        <f>SUM(I21:I23)</f>
        <v>61200</v>
      </c>
      <c r="J24" s="57">
        <f>SUM(J21:J23)</f>
        <v>153000</v>
      </c>
    </row>
    <row r="25" spans="1:10" ht="69.75" customHeight="1" thickBot="1">
      <c r="A25" s="96" t="s">
        <v>38</v>
      </c>
      <c r="B25" s="2" t="s">
        <v>24</v>
      </c>
      <c r="C25" s="3" t="s">
        <v>66</v>
      </c>
      <c r="D25" s="4">
        <v>0</v>
      </c>
      <c r="E25" s="4">
        <v>10</v>
      </c>
      <c r="F25" s="31">
        <f aca="true" t="shared" si="1" ref="F25:F30">IF(E25-D25&lt;0,0,E25-D25)</f>
        <v>10</v>
      </c>
      <c r="G25" s="16">
        <f>F25*17000</f>
        <v>170000</v>
      </c>
      <c r="H25" s="83" t="s">
        <v>14</v>
      </c>
      <c r="I25" s="36">
        <f>G25*0.5</f>
        <v>85000</v>
      </c>
      <c r="J25" s="48">
        <f>G25-I25</f>
        <v>85000</v>
      </c>
    </row>
    <row r="26" spans="1:10" ht="26.25" thickBot="1">
      <c r="A26" s="45" t="s">
        <v>39</v>
      </c>
      <c r="B26" s="40"/>
      <c r="C26" s="41"/>
      <c r="D26" s="42">
        <f>SUM(D25:D25)</f>
        <v>0</v>
      </c>
      <c r="E26" s="42">
        <f>SUM(E25:E25)</f>
        <v>10</v>
      </c>
      <c r="F26" s="42">
        <f>SUM(F25:F25)</f>
        <v>10</v>
      </c>
      <c r="G26" s="43">
        <f>SUM(G25:G25)</f>
        <v>170000</v>
      </c>
      <c r="H26" s="81" t="s">
        <v>8</v>
      </c>
      <c r="I26" s="44">
        <f>I25</f>
        <v>85000</v>
      </c>
      <c r="J26" s="50">
        <f>J25</f>
        <v>85000</v>
      </c>
    </row>
    <row r="27" spans="1:10" ht="25.5">
      <c r="A27" s="97" t="s">
        <v>77</v>
      </c>
      <c r="B27" s="11" t="s">
        <v>22</v>
      </c>
      <c r="C27" s="7" t="s">
        <v>40</v>
      </c>
      <c r="D27" s="12">
        <v>0</v>
      </c>
      <c r="E27" s="12">
        <v>10</v>
      </c>
      <c r="F27" s="32">
        <f t="shared" si="1"/>
        <v>10</v>
      </c>
      <c r="G27" s="5">
        <f>F27*6800</f>
        <v>68000</v>
      </c>
      <c r="H27" s="82" t="s">
        <v>12</v>
      </c>
      <c r="I27" s="36">
        <f>G27</f>
        <v>68000</v>
      </c>
      <c r="J27" s="37"/>
    </row>
    <row r="28" spans="1:10" ht="25.5">
      <c r="A28" s="97"/>
      <c r="B28" s="11" t="s">
        <v>41</v>
      </c>
      <c r="C28" s="7" t="s">
        <v>63</v>
      </c>
      <c r="D28" s="12">
        <v>0</v>
      </c>
      <c r="E28" s="12">
        <v>11</v>
      </c>
      <c r="F28" s="32">
        <f t="shared" si="1"/>
        <v>11</v>
      </c>
      <c r="G28" s="16">
        <f>F28*17000</f>
        <v>187000</v>
      </c>
      <c r="H28" s="82" t="s">
        <v>14</v>
      </c>
      <c r="I28" s="36">
        <f>G28*0.5</f>
        <v>93500</v>
      </c>
      <c r="J28" s="37">
        <f>G28-I28</f>
        <v>93500</v>
      </c>
    </row>
    <row r="29" spans="1:10" ht="25.5">
      <c r="A29" s="97"/>
      <c r="B29" s="2" t="s">
        <v>42</v>
      </c>
      <c r="C29" s="3" t="s">
        <v>51</v>
      </c>
      <c r="D29" s="4">
        <v>21</v>
      </c>
      <c r="E29" s="4">
        <v>26</v>
      </c>
      <c r="F29" s="32">
        <f t="shared" si="1"/>
        <v>5</v>
      </c>
      <c r="G29" s="5">
        <f>F29*6800</f>
        <v>34000</v>
      </c>
      <c r="H29" s="83" t="s">
        <v>12</v>
      </c>
      <c r="I29" s="36">
        <f>G29</f>
        <v>34000</v>
      </c>
      <c r="J29" s="37"/>
    </row>
    <row r="30" spans="1:10" ht="26.25" thickBot="1">
      <c r="A30" s="97"/>
      <c r="B30" s="9" t="s">
        <v>43</v>
      </c>
      <c r="C30" s="10" t="s">
        <v>50</v>
      </c>
      <c r="D30" s="13">
        <v>7</v>
      </c>
      <c r="E30" s="13">
        <v>16</v>
      </c>
      <c r="F30" s="32">
        <f t="shared" si="1"/>
        <v>9</v>
      </c>
      <c r="G30" s="5">
        <f>F30*6800</f>
        <v>61200</v>
      </c>
      <c r="H30" s="86" t="s">
        <v>12</v>
      </c>
      <c r="I30" s="24">
        <f>G30</f>
        <v>61200</v>
      </c>
      <c r="J30" s="38"/>
    </row>
    <row r="31" spans="1:10" ht="26.25" thickBot="1">
      <c r="A31" s="58" t="s">
        <v>44</v>
      </c>
      <c r="B31" s="59"/>
      <c r="C31" s="60"/>
      <c r="D31" s="60">
        <f>SUM(D27:D30)</f>
        <v>28</v>
      </c>
      <c r="E31" s="60">
        <f>SUM(E27:E30)</f>
        <v>63</v>
      </c>
      <c r="F31" s="60">
        <f>SUM(F27:F30)</f>
        <v>35</v>
      </c>
      <c r="G31" s="61">
        <f>SUM(G27:G30)</f>
        <v>350200</v>
      </c>
      <c r="H31" s="88" t="s">
        <v>8</v>
      </c>
      <c r="I31" s="44">
        <f>SUM(I27:I30)</f>
        <v>256700</v>
      </c>
      <c r="J31" s="44">
        <f>SUM(J27:J30)</f>
        <v>93500</v>
      </c>
    </row>
    <row r="32" spans="1:10" ht="26.25" thickBot="1">
      <c r="A32" s="58" t="s">
        <v>70</v>
      </c>
      <c r="B32" s="59"/>
      <c r="C32" s="60"/>
      <c r="D32" s="93">
        <f>D31+D26+D24+D20+D18+D16+D12+D10+D7</f>
        <v>134</v>
      </c>
      <c r="E32" s="93">
        <f>E31+E26+E24+E20+E18+E16+E12+E10+E7</f>
        <v>269</v>
      </c>
      <c r="F32" s="93">
        <f>F31+F26+F24+F20+F18+F16+F12+F10+F7</f>
        <v>135</v>
      </c>
      <c r="G32" s="61">
        <f>G31+G26+G24+G20+G18+G16+G12+G10+G7</f>
        <v>1392300</v>
      </c>
      <c r="H32" s="61"/>
      <c r="I32" s="61">
        <f>I31+I26+I24+I20+I18+I16+I12+I10+I7</f>
        <v>907800</v>
      </c>
      <c r="J32" s="61">
        <f>J31+J26+J24+J20+J18+J16+J12+J10+J7</f>
        <v>484500</v>
      </c>
    </row>
    <row r="33" spans="1:10" ht="24.75" customHeight="1">
      <c r="A33" s="62" t="s">
        <v>71</v>
      </c>
      <c r="B33" s="19"/>
      <c r="C33" s="20"/>
      <c r="D33" s="28"/>
      <c r="E33" s="28"/>
      <c r="F33" s="20">
        <v>144</v>
      </c>
      <c r="G33" s="29">
        <f>F33*500</f>
        <v>72000</v>
      </c>
      <c r="H33" s="89" t="s">
        <v>64</v>
      </c>
      <c r="I33" s="21">
        <v>23000</v>
      </c>
      <c r="J33" s="22">
        <v>49000</v>
      </c>
    </row>
    <row r="34" spans="1:10" ht="27.75" customHeight="1" thickBot="1">
      <c r="A34" s="63" t="s">
        <v>72</v>
      </c>
      <c r="B34" s="9"/>
      <c r="C34" s="23"/>
      <c r="D34" s="13">
        <v>0</v>
      </c>
      <c r="E34" s="13">
        <v>18</v>
      </c>
      <c r="F34" s="23">
        <v>18</v>
      </c>
      <c r="G34" s="30">
        <f>F34*6800</f>
        <v>122400</v>
      </c>
      <c r="H34" s="86" t="s">
        <v>12</v>
      </c>
      <c r="I34" s="24">
        <f>G34/2</f>
        <v>61200</v>
      </c>
      <c r="J34" s="24">
        <f>G34-I34</f>
        <v>61200</v>
      </c>
    </row>
    <row r="35" spans="1:10" ht="26.25" thickBot="1">
      <c r="A35" s="45" t="s">
        <v>68</v>
      </c>
      <c r="B35" s="40"/>
      <c r="C35" s="42"/>
      <c r="D35" s="42"/>
      <c r="E35" s="42"/>
      <c r="F35" s="42">
        <f>F34+F33</f>
        <v>162</v>
      </c>
      <c r="G35" s="17">
        <f>SUM(G33:G34)</f>
        <v>194400</v>
      </c>
      <c r="H35" s="81"/>
      <c r="I35" s="44">
        <f>SUM(I33:I34)</f>
        <v>84200</v>
      </c>
      <c r="J35" s="50">
        <f>SUM(J33:J34)</f>
        <v>110200</v>
      </c>
    </row>
    <row r="36" spans="1:11" ht="13.5" thickBot="1">
      <c r="A36" s="64"/>
      <c r="B36" s="65"/>
      <c r="C36" s="66"/>
      <c r="D36" s="66"/>
      <c r="E36" s="66"/>
      <c r="F36" s="66"/>
      <c r="G36" s="18"/>
      <c r="H36" s="90"/>
      <c r="I36" s="67"/>
      <c r="J36" s="68"/>
      <c r="K36" s="69"/>
    </row>
    <row r="37" spans="1:10" ht="13.5" thickBot="1">
      <c r="A37" s="14" t="s">
        <v>69</v>
      </c>
      <c r="B37" s="70"/>
      <c r="C37" s="71"/>
      <c r="D37" s="71"/>
      <c r="E37" s="71"/>
      <c r="F37" s="92">
        <f>F32+F35</f>
        <v>297</v>
      </c>
      <c r="G37" s="72">
        <f>G32+G35</f>
        <v>1586700</v>
      </c>
      <c r="H37" s="72"/>
      <c r="I37" s="72">
        <f>I32+I35</f>
        <v>992000</v>
      </c>
      <c r="J37" s="72">
        <f>J32+J35</f>
        <v>594700</v>
      </c>
    </row>
    <row r="38" spans="1:10" ht="16.5" customHeight="1" thickBot="1">
      <c r="A38" s="15" t="s">
        <v>67</v>
      </c>
      <c r="B38" s="73"/>
      <c r="C38" s="74"/>
      <c r="D38" s="74"/>
      <c r="E38" s="74"/>
      <c r="F38" s="74"/>
      <c r="G38" s="75">
        <v>1587111</v>
      </c>
      <c r="H38" s="91"/>
      <c r="I38" s="76"/>
      <c r="J38" s="77"/>
    </row>
    <row r="41" ht="12.75">
      <c r="I41" s="79"/>
    </row>
  </sheetData>
  <mergeCells count="15">
    <mergeCell ref="E1:E2"/>
    <mergeCell ref="F1:F2"/>
    <mergeCell ref="G1:G2"/>
    <mergeCell ref="A1:A2"/>
    <mergeCell ref="B1:B2"/>
    <mergeCell ref="C1:C2"/>
    <mergeCell ref="D1:D2"/>
    <mergeCell ref="J1:J2"/>
    <mergeCell ref="A27:A30"/>
    <mergeCell ref="I1:I2"/>
    <mergeCell ref="A13:A15"/>
    <mergeCell ref="H1:H2"/>
    <mergeCell ref="A3:A6"/>
    <mergeCell ref="A8:A9"/>
    <mergeCell ref="A21:A2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91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schmedt</dc:creator>
  <cp:keywords/>
  <dc:description/>
  <cp:lastModifiedBy>Maibaum</cp:lastModifiedBy>
  <cp:lastPrinted>2011-06-30T08:30:40Z</cp:lastPrinted>
  <dcterms:created xsi:type="dcterms:W3CDTF">2011-06-28T09:58:17Z</dcterms:created>
  <dcterms:modified xsi:type="dcterms:W3CDTF">2011-06-30T08:30:43Z</dcterms:modified>
  <cp:category/>
  <cp:version/>
  <cp:contentType/>
  <cp:contentStatus/>
</cp:coreProperties>
</file>